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tl.umsl.edu\steamboat\t\thaxtonm\My Documents\Fact Book Documents\Excel\Fact Book\"/>
    </mc:Choice>
  </mc:AlternateContent>
  <bookViews>
    <workbookView showHorizontalScroll="0" showVerticalScroll="0" showSheetTabs="0" xWindow="0" yWindow="0" windowWidth="28800" windowHeight="12300"/>
  </bookViews>
  <sheets>
    <sheet name="operating_expenses" sheetId="2" r:id="rId1"/>
  </sheets>
  <definedNames>
    <definedName name="_xlnm.Print_Area" localSheetId="0">operating_expenses!$A$1:$V$66</definedName>
  </definedNames>
  <calcPr calcId="162913"/>
</workbook>
</file>

<file path=xl/calcChain.xml><?xml version="1.0" encoding="utf-8"?>
<calcChain xmlns="http://schemas.openxmlformats.org/spreadsheetml/2006/main">
  <c r="T37" i="2" l="1"/>
  <c r="T36" i="2"/>
  <c r="T35" i="2"/>
  <c r="T34" i="2"/>
  <c r="T33" i="2"/>
  <c r="T32" i="2"/>
  <c r="T31" i="2"/>
  <c r="T30" i="2"/>
  <c r="T29" i="2"/>
  <c r="T28" i="2"/>
  <c r="T18" i="2"/>
  <c r="T20" i="2" l="1"/>
  <c r="T25" i="2" s="1"/>
  <c r="S37" i="2"/>
  <c r="S36" i="2"/>
  <c r="S35" i="2"/>
  <c r="S34" i="2"/>
  <c r="S33" i="2"/>
  <c r="S32" i="2"/>
  <c r="S31" i="2"/>
  <c r="S30" i="2"/>
  <c r="S29" i="2"/>
  <c r="S28" i="2"/>
  <c r="S18" i="2"/>
  <c r="S20" i="2" s="1"/>
  <c r="S25" i="2" s="1"/>
  <c r="R37" i="2" l="1"/>
  <c r="R36" i="2"/>
  <c r="R35" i="2"/>
  <c r="R34" i="2"/>
  <c r="R33" i="2"/>
  <c r="R32" i="2"/>
  <c r="R31" i="2"/>
  <c r="R30" i="2"/>
  <c r="R29" i="2"/>
  <c r="R28" i="2"/>
  <c r="R18" i="2"/>
  <c r="R20" i="2" s="1"/>
  <c r="R25" i="2" s="1"/>
  <c r="Q28" i="2" l="1"/>
  <c r="Q18" i="2"/>
  <c r="Q37" i="2" s="1"/>
  <c r="Q30" i="2" l="1"/>
  <c r="Q34" i="2"/>
  <c r="Q20" i="2"/>
  <c r="Q25" i="2" s="1"/>
  <c r="Q31" i="2"/>
  <c r="Q35" i="2"/>
  <c r="Q32" i="2"/>
  <c r="Q36" i="2"/>
  <c r="Q29" i="2"/>
  <c r="Q33" i="2"/>
  <c r="P28" i="2"/>
  <c r="P18" i="2"/>
  <c r="P34" i="2" s="1"/>
  <c r="P35" i="2" l="1"/>
  <c r="P32" i="2"/>
  <c r="P31" i="2"/>
  <c r="P29" i="2"/>
  <c r="P36" i="2"/>
  <c r="P33" i="2"/>
  <c r="P37" i="2"/>
  <c r="P30" i="2"/>
  <c r="P20" i="2"/>
  <c r="P25" i="2" s="1"/>
  <c r="O28" i="2"/>
  <c r="O18" i="2"/>
  <c r="O20" i="2" s="1"/>
  <c r="O25" i="2" s="1"/>
  <c r="O31" i="2" l="1"/>
  <c r="O35" i="2"/>
  <c r="O30" i="2"/>
  <c r="O34" i="2"/>
  <c r="O32" i="2"/>
  <c r="O36" i="2"/>
  <c r="O29" i="2"/>
  <c r="O33" i="2"/>
  <c r="O37" i="2"/>
  <c r="U28" i="2"/>
  <c r="U18" i="2"/>
  <c r="U34" i="2" l="1"/>
  <c r="U31" i="2"/>
  <c r="U36" i="2"/>
  <c r="U20" i="2"/>
  <c r="U25" i="2" s="1"/>
  <c r="U32" i="2"/>
  <c r="U37" i="2"/>
  <c r="U33" i="2"/>
  <c r="U29" i="2"/>
  <c r="U35" i="2"/>
  <c r="U30" i="2"/>
  <c r="M33" i="2"/>
  <c r="M28" i="2"/>
  <c r="M18" i="2"/>
  <c r="M36" i="2" s="1"/>
  <c r="M37" i="2" l="1"/>
  <c r="M29" i="2"/>
  <c r="M30" i="2"/>
  <c r="M34" i="2"/>
  <c r="M20" i="2"/>
  <c r="M25" i="2" s="1"/>
  <c r="M31" i="2"/>
  <c r="M35" i="2"/>
  <c r="M32" i="2"/>
  <c r="L28" i="2"/>
  <c r="L18" i="2"/>
  <c r="L37" i="2"/>
  <c r="K28" i="2"/>
  <c r="K18" i="2"/>
  <c r="K36" i="2" s="1"/>
  <c r="J28" i="2"/>
  <c r="J18" i="2"/>
  <c r="J32" i="2" s="1"/>
  <c r="J35" i="2"/>
  <c r="I28" i="2"/>
  <c r="I18" i="2"/>
  <c r="I33" i="2" s="1"/>
  <c r="I20" i="2"/>
  <c r="I25" i="2"/>
  <c r="H28" i="2"/>
  <c r="H18" i="2"/>
  <c r="H34" i="2" s="1"/>
  <c r="H37" i="2"/>
  <c r="G18" i="2"/>
  <c r="G35" i="2" s="1"/>
  <c r="N18" i="2"/>
  <c r="N31" i="2" s="1"/>
  <c r="G28" i="2"/>
  <c r="N28" i="2"/>
  <c r="F18" i="2"/>
  <c r="F20" i="2" s="1"/>
  <c r="F25" i="2" s="1"/>
  <c r="F37" i="2"/>
  <c r="E18" i="2"/>
  <c r="E37" i="2"/>
  <c r="E34" i="2"/>
  <c r="E30" i="2"/>
  <c r="D18" i="2"/>
  <c r="D37" i="2"/>
  <c r="D36" i="2"/>
  <c r="D34" i="2"/>
  <c r="D32" i="2"/>
  <c r="D30" i="2"/>
  <c r="E20" i="2"/>
  <c r="E25" i="2" s="1"/>
  <c r="E32" i="2"/>
  <c r="E36" i="2"/>
  <c r="F34" i="2"/>
  <c r="D20" i="2"/>
  <c r="D25" i="2" s="1"/>
  <c r="D29" i="2"/>
  <c r="D31" i="2"/>
  <c r="D33" i="2"/>
  <c r="D35" i="2"/>
  <c r="E29" i="2"/>
  <c r="E31" i="2"/>
  <c r="E33" i="2"/>
  <c r="E35" i="2"/>
  <c r="F31" i="2"/>
  <c r="H30" i="2"/>
  <c r="H32" i="2"/>
  <c r="H36" i="2"/>
  <c r="I29" i="2"/>
  <c r="I31" i="2"/>
  <c r="I35" i="2"/>
  <c r="I37" i="2"/>
  <c r="H20" i="2"/>
  <c r="H25" i="2" s="1"/>
  <c r="H29" i="2"/>
  <c r="H31" i="2"/>
  <c r="H33" i="2"/>
  <c r="I30" i="2"/>
  <c r="I32" i="2"/>
  <c r="I34" i="2"/>
  <c r="N33" i="2"/>
  <c r="J36" i="2"/>
  <c r="J30" i="2"/>
  <c r="K20" i="2"/>
  <c r="K25" i="2" s="1"/>
  <c r="K33" i="2"/>
  <c r="K35" i="2"/>
  <c r="L30" i="2"/>
  <c r="L32" i="2"/>
  <c r="L34" i="2"/>
  <c r="L36" i="2"/>
  <c r="J37" i="2"/>
  <c r="J33" i="2"/>
  <c r="K30" i="2"/>
  <c r="L20" i="2"/>
  <c r="L25" i="2"/>
  <c r="L29" i="2"/>
  <c r="L31" i="2"/>
  <c r="L33" i="2"/>
  <c r="L35" i="2"/>
  <c r="G20" i="2" l="1"/>
  <c r="G25" i="2" s="1"/>
  <c r="G30" i="2"/>
  <c r="G31" i="2"/>
  <c r="G37" i="2"/>
  <c r="F29" i="2"/>
  <c r="F30" i="2"/>
  <c r="K34" i="2"/>
  <c r="J31" i="2"/>
  <c r="J20" i="2"/>
  <c r="J25" i="2" s="1"/>
  <c r="K31" i="2"/>
  <c r="J34" i="2"/>
  <c r="G34" i="2"/>
  <c r="F35" i="2"/>
  <c r="F36" i="2"/>
  <c r="K32" i="2"/>
  <c r="J29" i="2"/>
  <c r="K37" i="2"/>
  <c r="K29" i="2"/>
  <c r="I36" i="2"/>
  <c r="H35" i="2"/>
  <c r="G32" i="2"/>
  <c r="G33" i="2"/>
  <c r="F33" i="2"/>
  <c r="F32" i="2"/>
  <c r="G36" i="2"/>
  <c r="G29" i="2"/>
  <c r="N36" i="2"/>
  <c r="N34" i="2"/>
  <c r="N20" i="2"/>
  <c r="N25" i="2" s="1"/>
  <c r="N30" i="2"/>
  <c r="N37" i="2"/>
  <c r="N29" i="2"/>
  <c r="N32" i="2"/>
  <c r="N35" i="2"/>
</calcChain>
</file>

<file path=xl/sharedStrings.xml><?xml version="1.0" encoding="utf-8"?>
<sst xmlns="http://schemas.openxmlformats.org/spreadsheetml/2006/main" count="54" uniqueCount="42">
  <si>
    <t>FY2002</t>
  </si>
  <si>
    <t>Category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</si>
  <si>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</si>
  <si>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</si>
  <si>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</si>
  <si>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</si>
  <si>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</si>
  <si>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</si>
  <si>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&amp; Maintenance of Plant</t>
  </si>
  <si>
    <t>Scholarships &amp; Fellowships</t>
  </si>
  <si>
    <t>Depreciation</t>
  </si>
  <si>
    <t>Auxiliary Enterprises</t>
  </si>
  <si>
    <t>UNIVERSITY OF MISSOURI-ST. LOUIS</t>
  </si>
  <si>
    <t>FY2003</t>
  </si>
  <si>
    <t>(in thousands of dollars)</t>
  </si>
  <si>
    <t>Total Educational &amp; General</t>
  </si>
  <si>
    <t>Total Current Funds Operating Expenses</t>
  </si>
  <si>
    <t>Loan Funds</t>
  </si>
  <si>
    <t>Endowment Funds</t>
  </si>
  <si>
    <t>Plant Funds</t>
  </si>
  <si>
    <t>Total Operating Expenses - All Funds</t>
  </si>
  <si>
    <t>% of Total Educational &amp; General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</si>
  <si>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</si>
  <si>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</si>
  <si>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</si>
  <si>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</si>
  <si>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</si>
  <si>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</si>
  <si>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</si>
  <si>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</si>
  <si>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</si>
  <si>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</si>
  <si>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</si>
  <si>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r>
      <t>TABLE 4-4. TOTAL OPERATING EXPENSES BY OBJECT MATRIX</t>
    </r>
    <r>
      <rPr>
        <b/>
        <sz val="8"/>
        <rFont val="Times New Roman"/>
        <family val="1"/>
      </rPr>
      <t xml:space="preserve"> (1)</t>
    </r>
  </si>
  <si>
    <t>Note</t>
  </si>
  <si>
    <t>(1)  Certain prior year balances may have been reclassified to conform with a subsequent year's presentation. Total operating expenses in this table may not agree with the amounts reported in Table 4-2.</t>
  </si>
  <si>
    <t>FY2015</t>
  </si>
  <si>
    <t>FY2016</t>
  </si>
  <si>
    <t>FY2017</t>
  </si>
  <si>
    <t>FY2018</t>
  </si>
  <si>
    <t>FY2019</t>
  </si>
  <si>
    <t>Source:  University of Missouri System Financial Report and Supplemental Schedules (most recent FY2019)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</si>
</sst>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0" xfId="0" applyFont="1" applyBorder="1"/>
    <xf numFmtId="0" fontId="2" fillId="0" borderId="2" xfId="0" applyFont="1" applyBorder="1"/>
    <xf numFmtId="0" fontId="3" fillId="0" borderId="5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3" fillId="0" borderId="6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5" fillId="0" borderId="0" xfId="0" applyFont="1" applyBorder="1"/>
    <xf numFmtId="0" fontId="2" fillId="0" borderId="0" xfId="0" applyFont="1" applyBorder="1"/>
    <xf numFmtId="41" fontId="0" fillId="0" borderId="0" xfId="1" applyNumberFormat="1" applyFont="1" applyBorder="1"/>
    <xf numFmtId="0" fontId="2" fillId="0" borderId="0" xfId="0" applyFont="1" applyBorder="1" applyAlignment="1">
      <alignment horizontal="left" indent="1"/>
    </xf>
    <xf numFmtId="0" fontId="6" fillId="0" borderId="0" xfId="0" applyFont="1" applyBorder="1"/>
    <xf numFmtId="41" fontId="6" fillId="0" borderId="0" xfId="1" applyNumberFormat="1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164" fontId="2" fillId="0" borderId="0" xfId="2" applyNumberFormat="1" applyFont="1" applyBorder="1"/>
    <xf numFmtId="164" fontId="2" fillId="0" borderId="10" xfId="2" applyNumberFormat="1" applyFont="1" applyBorder="1"/>
    <xf numFmtId="41" fontId="0" fillId="0" borderId="7" xfId="1" applyNumberFormat="1" applyFont="1" applyBorder="1"/>
    <xf numFmtId="43" fontId="0" fillId="0" borderId="0" xfId="0" applyNumberFormat="1" applyBorder="1"/>
    <xf numFmtId="0" fontId="2" fillId="0" borderId="5" xfId="0" applyFont="1" applyBorder="1"/>
    <xf numFmtId="0" fontId="6" fillId="0" borderId="5" xfId="0" applyFont="1" applyBorder="1"/>
    <xf numFmtId="43" fontId="2" fillId="0" borderId="0" xfId="0" applyNumberFormat="1" applyFont="1" applyBorder="1"/>
    <xf numFmtId="43" fontId="0" fillId="0" borderId="7" xfId="0" applyNumberFormat="1" applyBorder="1"/>
    <xf numFmtId="42" fontId="0" fillId="0" borderId="0" xfId="1" applyNumberFormat="1" applyFont="1" applyBorder="1"/>
    <xf numFmtId="9" fontId="0" fillId="0" borderId="0" xfId="3" applyNumberFormat="1" applyFont="1" applyBorder="1"/>
    <xf numFmtId="9" fontId="2" fillId="0" borderId="10" xfId="3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8" fillId="0" borderId="0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Total Educational &amp; General</a:t>
            </a:r>
          </a:p>
        </c:rich>
      </c:tx>
      <c:layout>
        <c:manualLayout>
          <c:xMode val="edge"/>
          <c:yMode val="edge"/>
          <c:x val="0.3350475194883295"/>
          <c:y val="3.73482726423902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82074408117245E-2"/>
          <c:y val="0.19327783962994471"/>
          <c:w val="0.68883878241262686"/>
          <c:h val="0.63585608110141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operating_expenses!$B$10</c:f>
              <c:strCache>
                <c:ptCount val="1"/>
                <c:pt idx="0">
                  <c:v>Instruction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operating_expenses!$D$10:$U$10</c:f>
              <c:numCache>
                <c:formatCode>_("$"* #,##0_);_("$"* \(#,##0\);_("$"* "-"_);_(@_)</c:formatCode>
                <c:ptCount val="10"/>
                <c:pt idx="0">
                  <c:v>80948.014999999999</c:v>
                </c:pt>
                <c:pt idx="1">
                  <c:v>80734.17</c:v>
                </c:pt>
                <c:pt idx="2">
                  <c:v>82409.501000000004</c:v>
                </c:pt>
                <c:pt idx="3">
                  <c:v>79551.581999999995</c:v>
                </c:pt>
                <c:pt idx="4">
                  <c:v>85558.301000000007</c:v>
                </c:pt>
                <c:pt idx="5">
                  <c:v>85995.385999999999</c:v>
                </c:pt>
                <c:pt idx="6">
                  <c:v>84356.016000000003</c:v>
                </c:pt>
                <c:pt idx="7">
                  <c:v>80706.326000000001</c:v>
                </c:pt>
                <c:pt idx="8">
                  <c:v>77874.64</c:v>
                </c:pt>
                <c:pt idx="9">
                  <c:v>80602.838000000003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3-44F2-9FC4-96F182A4BA1D}"/>
            </c:ext>
          </c:extLst>
        </c:ser>
        <c:ser>
          <c:idx val="1"/>
          <c:order val="1"/>
          <c:tx>
            <c:strRef>
              <c:f>operating_expenses!$B$11</c:f>
              <c:strCache>
                <c:ptCount val="1"/>
                <c:pt idx="0">
                  <c:v>Research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operating_expenses!$D$11:$U$11</c:f>
              <c:numCache>
                <c:formatCode>_(* #,##0_);_(* \(#,##0\);_(* "-"_);_(@_)</c:formatCode>
                <c:ptCount val="10"/>
                <c:pt idx="0">
                  <c:v>9946.5750000000007</c:v>
                </c:pt>
                <c:pt idx="1">
                  <c:v>12630.976000000001</c:v>
                </c:pt>
                <c:pt idx="2">
                  <c:v>13302.093999999999</c:v>
                </c:pt>
                <c:pt idx="3">
                  <c:v>11835.632</c:v>
                </c:pt>
                <c:pt idx="4">
                  <c:v>10586.325000000001</c:v>
                </c:pt>
                <c:pt idx="5">
                  <c:v>8251.5709999999999</c:v>
                </c:pt>
                <c:pt idx="6">
                  <c:v>8463.1360000000004</c:v>
                </c:pt>
                <c:pt idx="7">
                  <c:v>8466.7389999999996</c:v>
                </c:pt>
                <c:pt idx="8">
                  <c:v>8515.0490000000009</c:v>
                </c:pt>
                <c:pt idx="9">
                  <c:v>8753.0730000000003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E3-44F2-9FC4-96F182A4BA1D}"/>
            </c:ext>
          </c:extLst>
        </c:ser>
        <c:ser>
          <c:idx val="2"/>
          <c:order val="2"/>
          <c:tx>
            <c:strRef>
              <c:f>operating_expenses!$B$12</c:f>
              <c:strCache>
                <c:ptCount val="1"/>
                <c:pt idx="0">
                  <c:v>Public Service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operating_expenses!$D$12:$U$12</c:f>
              <c:numCache>
                <c:formatCode>_(* #,##0_);_(* \(#,##0\);_(* "-"_);_(@_)</c:formatCode>
                <c:ptCount val="10"/>
                <c:pt idx="0">
                  <c:v>13042.665000000001</c:v>
                </c:pt>
                <c:pt idx="1">
                  <c:v>16042.601000000001</c:v>
                </c:pt>
                <c:pt idx="2">
                  <c:v>16819.386999999999</c:v>
                </c:pt>
                <c:pt idx="3">
                  <c:v>17827.780999999999</c:v>
                </c:pt>
                <c:pt idx="4">
                  <c:v>17723.562000000002</c:v>
                </c:pt>
                <c:pt idx="5">
                  <c:v>18271.635999999999</c:v>
                </c:pt>
                <c:pt idx="6">
                  <c:v>19238.302</c:v>
                </c:pt>
                <c:pt idx="7">
                  <c:v>20260.971000000001</c:v>
                </c:pt>
                <c:pt idx="8">
                  <c:v>22670.827000000001</c:v>
                </c:pt>
                <c:pt idx="9">
                  <c:v>26003.807000000001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E3-44F2-9FC4-96F182A4BA1D}"/>
            </c:ext>
          </c:extLst>
        </c:ser>
        <c:ser>
          <c:idx val="3"/>
          <c:order val="3"/>
          <c:tx>
            <c:strRef>
              <c:f>operating_expenses!$B$13</c:f>
              <c:strCache>
                <c:ptCount val="1"/>
                <c:pt idx="0">
                  <c:v>Academic Support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operating_expenses!$D$13:$U$13</c:f>
              <c:numCache>
                <c:formatCode>_(* #,##0_);_(* \(#,##0\);_(* "-"_);_(@_)</c:formatCode>
                <c:ptCount val="10"/>
                <c:pt idx="0">
                  <c:v>16739.928</c:v>
                </c:pt>
                <c:pt idx="1">
                  <c:v>18442.634999999998</c:v>
                </c:pt>
                <c:pt idx="2">
                  <c:v>18028.598000000002</c:v>
                </c:pt>
                <c:pt idx="3">
                  <c:v>23836.232</c:v>
                </c:pt>
                <c:pt idx="4">
                  <c:v>21817.888999999999</c:v>
                </c:pt>
                <c:pt idx="5">
                  <c:v>22936.95</c:v>
                </c:pt>
                <c:pt idx="6">
                  <c:v>23007.902999999998</c:v>
                </c:pt>
                <c:pt idx="7">
                  <c:v>19850.592000000001</c:v>
                </c:pt>
                <c:pt idx="8">
                  <c:v>23014.05</c:v>
                </c:pt>
                <c:pt idx="9">
                  <c:v>23977.079000000002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E3-44F2-9FC4-96F182A4BA1D}"/>
            </c:ext>
          </c:extLst>
        </c:ser>
        <c:ser>
          <c:idx val="4"/>
          <c:order val="4"/>
          <c:tx>
            <c:strRef>
              <c:f>operating_expenses!$B$14</c:f>
              <c:strCache>
                <c:ptCount val="1"/>
                <c:pt idx="0">
                  <c:v>Student Services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operating_expenses!$D$14:$U$14</c:f>
              <c:numCache>
                <c:formatCode>_(* #,##0_);_(* \(#,##0\);_(* "-"_);_(@_)</c:formatCode>
                <c:ptCount val="10"/>
                <c:pt idx="0">
                  <c:v>8645.4869999999992</c:v>
                </c:pt>
                <c:pt idx="1">
                  <c:v>9329.2430000000004</c:v>
                </c:pt>
                <c:pt idx="2">
                  <c:v>9633.2099999999991</c:v>
                </c:pt>
                <c:pt idx="3">
                  <c:v>9222.1479999999992</c:v>
                </c:pt>
                <c:pt idx="4">
                  <c:v>15514.73</c:v>
                </c:pt>
                <c:pt idx="5">
                  <c:v>15850.65</c:v>
                </c:pt>
                <c:pt idx="6">
                  <c:v>17345.731</c:v>
                </c:pt>
                <c:pt idx="7">
                  <c:v>15066.956</c:v>
                </c:pt>
                <c:pt idx="8">
                  <c:v>14775.655000000001</c:v>
                </c:pt>
                <c:pt idx="9">
                  <c:v>15523.732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E3-44F2-9FC4-96F182A4BA1D}"/>
            </c:ext>
          </c:extLst>
        </c:ser>
        <c:ser>
          <c:idx val="5"/>
          <c:order val="5"/>
          <c:tx>
            <c:strRef>
              <c:f>operating_expenses!$B$15</c:f>
              <c:strCache>
                <c:ptCount val="1"/>
                <c:pt idx="0">
                  <c:v>Institutional Support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operating_expenses!$D$15:$U$15</c:f>
              <c:numCache>
                <c:formatCode>_(* #,##0_);_(* \(#,##0\);_(* "-"_);_(@_)</c:formatCode>
                <c:ptCount val="10"/>
                <c:pt idx="0">
                  <c:v>14607.876</c:v>
                </c:pt>
                <c:pt idx="1">
                  <c:v>15029.566999999999</c:v>
                </c:pt>
                <c:pt idx="2">
                  <c:v>16112.492</c:v>
                </c:pt>
                <c:pt idx="3">
                  <c:v>17180.690999999999</c:v>
                </c:pt>
                <c:pt idx="4">
                  <c:v>18055.631000000001</c:v>
                </c:pt>
                <c:pt idx="5">
                  <c:v>18442.266</c:v>
                </c:pt>
                <c:pt idx="6">
                  <c:v>17568.437000000002</c:v>
                </c:pt>
                <c:pt idx="7">
                  <c:v>16527.48</c:v>
                </c:pt>
                <c:pt idx="8">
                  <c:v>18050.249</c:v>
                </c:pt>
                <c:pt idx="9">
                  <c:v>18335.559000000001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E3-44F2-9FC4-96F182A4BA1D}"/>
            </c:ext>
          </c:extLst>
        </c:ser>
        <c:ser>
          <c:idx val="6"/>
          <c:order val="6"/>
          <c:tx>
            <c:strRef>
              <c:f>operating_expenses!$B$16</c:f>
              <c:strCache>
                <c:ptCount val="1"/>
                <c:pt idx="0">
                  <c:v>Operation &amp; Maintenance of Plant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operating_expenses!$D$16:$U$16</c:f>
              <c:numCache>
                <c:formatCode>_(* #,##0_);_(* \(#,##0\);_(* "-"_);_(@_)</c:formatCode>
                <c:ptCount val="10"/>
                <c:pt idx="0">
                  <c:v>9959.5920000000006</c:v>
                </c:pt>
                <c:pt idx="1">
                  <c:v>9994.375</c:v>
                </c:pt>
                <c:pt idx="2">
                  <c:v>11929.241</c:v>
                </c:pt>
                <c:pt idx="3">
                  <c:v>11221.567999999999</c:v>
                </c:pt>
                <c:pt idx="4">
                  <c:v>14839.82</c:v>
                </c:pt>
                <c:pt idx="5">
                  <c:v>14778.593000000001</c:v>
                </c:pt>
                <c:pt idx="6">
                  <c:v>12896.245999999999</c:v>
                </c:pt>
                <c:pt idx="7">
                  <c:v>11515.422</c:v>
                </c:pt>
                <c:pt idx="8">
                  <c:v>11881.431</c:v>
                </c:pt>
                <c:pt idx="9">
                  <c:v>13603.675999999999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E3-44F2-9FC4-96F182A4BA1D}"/>
            </c:ext>
          </c:extLst>
        </c:ser>
        <c:ser>
          <c:idx val="7"/>
          <c:order val="7"/>
          <c:tx>
            <c:strRef>
              <c:f>operating_expenses!$B$17</c:f>
              <c:strCache>
                <c:ptCount val="1"/>
                <c:pt idx="0">
                  <c:v>Scholarships &amp; Fellowships</c:v>
                </c:pt>
              </c:strCache>
            </c:strRef>
          </c:tx>
          <c:invertIfNegative val="0"/>
          <c:cat>
            <c:strRef>
              <c:f>operating_expenses!$D$9:$U$9</c:f>
              <c:strCache>
                <c:ptCount val="10"/>
                <c:pt idx="0">
                  <c:v>FY2010</c:v>
                </c:pt>
                <c:pt idx="1">
                  <c:v>FY2011</c:v>
                </c:pt>
                <c:pt idx="2">
                  <c:v>FY2012</c:v>
                </c:pt>
                <c:pt idx="3">
                  <c:v>FY2013</c:v>
                </c:pt>
                <c:pt idx="4">
                  <c:v>FY2014</c:v>
                </c:pt>
                <c:pt idx="5">
                  <c:v>FY2015</c:v>
                </c:pt>
                <c:pt idx="6">
                  <c:v>FY2016</c:v>
                </c:pt>
                <c:pt idx="7">
                  <c:v>FY2017</c:v>
                </c:pt>
                <c:pt idx="8">
                  <c:v>FY2018</c:v>
                </c:pt>
                <c:pt idx="9">
                  <c:v>FY2019</c:v>
                </c:pt>
              </c:strCache>
            </c:strRef>
          </c:cat>
          <c:val>
            <c:numRef>
              <c:f>operating_expenses!$D$17:$U$17</c:f>
              <c:numCache>
                <c:formatCode>_(* #,##0_);_(* \(#,##0\);_(* "-"_);_(@_)</c:formatCode>
                <c:ptCount val="10"/>
                <c:pt idx="0">
                  <c:v>10069</c:v>
                </c:pt>
                <c:pt idx="1">
                  <c:v>10625</c:v>
                </c:pt>
                <c:pt idx="2">
                  <c:v>10761</c:v>
                </c:pt>
                <c:pt idx="3">
                  <c:v>10894</c:v>
                </c:pt>
                <c:pt idx="4">
                  <c:v>11734</c:v>
                </c:pt>
                <c:pt idx="5">
                  <c:v>11912</c:v>
                </c:pt>
                <c:pt idx="6">
                  <c:v>11164</c:v>
                </c:pt>
                <c:pt idx="7">
                  <c:v>10023</c:v>
                </c:pt>
                <c:pt idx="8">
                  <c:v>9693</c:v>
                </c:pt>
                <c:pt idx="9">
                  <c:v>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E3-44F2-9FC4-96F182A4B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064000"/>
        <c:axId val="46065920"/>
      </c:barChart>
      <c:catAx>
        <c:axId val="4606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1689884053572535"/>
              <c:y val="0.913167618753538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606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65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Thousands</a:t>
                </a:r>
              </a:p>
            </c:rich>
          </c:tx>
          <c:layout>
            <c:manualLayout>
              <c:xMode val="edge"/>
              <c:yMode val="edge"/>
              <c:x val="1.1273949428698285E-2"/>
              <c:y val="0.42577148444679708"/>
            </c:manualLayout>
          </c:layout>
          <c:overlay val="0"/>
        </c:title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6064000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8804981818386188"/>
          <c:y val="0.19607901953432291"/>
          <c:w val="0.20405851838113387"/>
          <c:h val="0.6638673107038091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43</xdr:row>
      <xdr:rowOff>95250</xdr:rowOff>
    </xdr:from>
    <xdr:to>
      <xdr:col>20</xdr:col>
      <xdr:colOff>571499</xdr:colOff>
      <xdr:row>65</xdr:row>
      <xdr:rowOff>0</xdr:rowOff>
    </xdr:to>
    <xdr:graphicFrame macro="">
      <xdr:nvGraphicFramePr>
        <xdr:cNvPr id="20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1</xdr:row>
      <xdr:rowOff>38100</xdr:rowOff>
    </xdr:from>
    <xdr:to>
      <xdr:col>1</xdr:col>
      <xdr:colOff>933450</xdr:colOff>
      <xdr:row>3</xdr:row>
      <xdr:rowOff>152400</xdr:rowOff>
    </xdr:to>
    <xdr:pic>
      <xdr:nvPicPr>
        <xdr:cNvPr id="2084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tabSelected="1" zoomScaleNormal="100" workbookViewId="0"/>
  </sheetViews>
  <sheetFormatPr defaultRowHeight="12.75" x14ac:dyDescent="0.2"/>
  <cols>
    <col min="1" max="1" width="2.33203125" customWidth="1"/>
    <col min="2" max="2" width="18.83203125" style="1" customWidth="1"/>
    <col min="3" max="3" width="24.1640625" customWidth="1"/>
    <col min="4" max="11" width="11.1640625" hidden="1" customWidth="1"/>
    <col min="12" max="13" width="11.1640625" customWidth="1"/>
    <col min="14" max="14" width="11.1640625" bestFit="1" customWidth="1"/>
    <col min="15" max="20" width="11.1640625" customWidth="1"/>
    <col min="21" max="21" width="11.1640625" bestFit="1" customWidth="1"/>
    <col min="22" max="22" width="2.33203125" customWidth="1"/>
  </cols>
  <sheetData>
    <row r="1" spans="1:22" s="5" customFormat="1" ht="12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</row>
    <row r="2" spans="1:22" s="5" customFormat="1" x14ac:dyDescent="0.2">
      <c r="A2" s="6"/>
      <c r="B2" s="7"/>
      <c r="C2" s="8" t="s">
        <v>12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9"/>
    </row>
    <row r="3" spans="1:22" s="5" customFormat="1" x14ac:dyDescent="0.2">
      <c r="A3" s="6"/>
      <c r="B3" s="7"/>
      <c r="C3" s="10" t="s">
        <v>33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9"/>
    </row>
    <row r="4" spans="1:22" s="5" customFormat="1" ht="13.5" thickBot="1" x14ac:dyDescent="0.25">
      <c r="A4" s="6"/>
      <c r="B4" s="7"/>
      <c r="C4" s="12" t="s">
        <v>14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9"/>
    </row>
    <row r="5" spans="1:22" s="5" customFormat="1" thickTop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9"/>
    </row>
    <row r="6" spans="1:22" s="5" customFormat="1" ht="12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9"/>
    </row>
    <row r="7" spans="1:22" s="5" customFormat="1" ht="12" x14ac:dyDescent="0.2">
      <c r="A7" s="6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9"/>
    </row>
    <row r="8" spans="1:22" x14ac:dyDescent="0.2">
      <c r="A8" s="16"/>
      <c r="B8" s="34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8"/>
    </row>
    <row r="9" spans="1:22" x14ac:dyDescent="0.2">
      <c r="A9" s="16"/>
      <c r="B9" s="22" t="s">
        <v>1</v>
      </c>
      <c r="C9" s="34"/>
      <c r="D9" s="15" t="s">
        <v>0</v>
      </c>
      <c r="E9" s="15" t="s">
        <v>13</v>
      </c>
      <c r="F9" s="15" t="s">
        <v>22</v>
      </c>
      <c r="G9" s="15" t="s">
        <v>23</v>
      </c>
      <c r="H9" s="15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5" t="s">
        <v>30</v>
      </c>
      <c r="O9" s="15" t="s">
        <v>31</v>
      </c>
      <c r="P9" s="15" t="s">
        <v>32</v>
      </c>
      <c r="Q9" s="15" t="s">
        <v>36</v>
      </c>
      <c r="R9" s="15" t="s">
        <v>37</v>
      </c>
      <c r="S9" s="15" t="s">
        <v>38</v>
      </c>
      <c r="T9" s="15" t="s">
        <v>39</v>
      </c>
      <c r="U9" s="15" t="s">
        <v>40</v>
      </c>
      <c r="V9" s="18"/>
    </row>
    <row r="10" spans="1:22" x14ac:dyDescent="0.2">
      <c r="A10" s="16"/>
      <c r="B10" s="17" t="s">
        <v>2</v>
      </c>
      <c r="C10" s="17"/>
      <c r="D10" s="39">
        <v>59928</v>
      </c>
      <c r="E10" s="39">
        <v>60894</v>
      </c>
      <c r="F10" s="39">
        <v>67634</v>
      </c>
      <c r="G10" s="39">
        <v>70511</v>
      </c>
      <c r="H10" s="39">
        <v>72758.959000000003</v>
      </c>
      <c r="I10" s="39">
        <v>75744.740999999995</v>
      </c>
      <c r="J10" s="39">
        <v>78867.797999999995</v>
      </c>
      <c r="K10" s="39">
        <v>81912.790999999997</v>
      </c>
      <c r="L10" s="39">
        <v>80948.014999999999</v>
      </c>
      <c r="M10" s="39">
        <v>80734.17</v>
      </c>
      <c r="N10" s="39">
        <v>82409.501000000004</v>
      </c>
      <c r="O10" s="39">
        <v>79551.581999999995</v>
      </c>
      <c r="P10" s="39">
        <v>85558.301000000007</v>
      </c>
      <c r="Q10" s="39">
        <v>85995.385999999999</v>
      </c>
      <c r="R10" s="39">
        <v>84356.016000000003</v>
      </c>
      <c r="S10" s="39">
        <v>80706.326000000001</v>
      </c>
      <c r="T10" s="39">
        <v>77874.64</v>
      </c>
      <c r="U10" s="39">
        <v>80602.838000000003</v>
      </c>
      <c r="V10" s="18"/>
    </row>
    <row r="11" spans="1:22" x14ac:dyDescent="0.2">
      <c r="A11" s="16"/>
      <c r="B11" s="17" t="s">
        <v>3</v>
      </c>
      <c r="C11" s="17"/>
      <c r="D11" s="24">
        <v>8385</v>
      </c>
      <c r="E11" s="24">
        <v>7737</v>
      </c>
      <c r="F11" s="24">
        <v>8891</v>
      </c>
      <c r="G11" s="24">
        <v>8825</v>
      </c>
      <c r="H11" s="24">
        <v>8666.0630000000001</v>
      </c>
      <c r="I11" s="24">
        <v>8905.4050000000007</v>
      </c>
      <c r="J11" s="24">
        <v>10507.656999999999</v>
      </c>
      <c r="K11" s="24">
        <v>11070.262000000001</v>
      </c>
      <c r="L11" s="24">
        <v>9946.5750000000007</v>
      </c>
      <c r="M11" s="24">
        <v>12630.976000000001</v>
      </c>
      <c r="N11" s="24">
        <v>13302.093999999999</v>
      </c>
      <c r="O11" s="24">
        <v>11835.632</v>
      </c>
      <c r="P11" s="24">
        <v>10586.325000000001</v>
      </c>
      <c r="Q11" s="24">
        <v>8251.5709999999999</v>
      </c>
      <c r="R11" s="24">
        <v>8463.1360000000004</v>
      </c>
      <c r="S11" s="24">
        <v>8466.7389999999996</v>
      </c>
      <c r="T11" s="24">
        <v>8515.0490000000009</v>
      </c>
      <c r="U11" s="24">
        <v>8753.0730000000003</v>
      </c>
      <c r="V11" s="18"/>
    </row>
    <row r="12" spans="1:22" x14ac:dyDescent="0.2">
      <c r="A12" s="16"/>
      <c r="B12" s="17" t="s">
        <v>4</v>
      </c>
      <c r="C12" s="17"/>
      <c r="D12" s="24">
        <v>11201</v>
      </c>
      <c r="E12" s="24">
        <v>10743</v>
      </c>
      <c r="F12" s="24">
        <v>11806</v>
      </c>
      <c r="G12" s="24">
        <v>11572</v>
      </c>
      <c r="H12" s="24">
        <v>13498.7</v>
      </c>
      <c r="I12" s="24">
        <v>17587.241000000002</v>
      </c>
      <c r="J12" s="24">
        <v>18587.524000000001</v>
      </c>
      <c r="K12" s="24">
        <v>15574.486000000001</v>
      </c>
      <c r="L12" s="24">
        <v>13042.665000000001</v>
      </c>
      <c r="M12" s="24">
        <v>16042.601000000001</v>
      </c>
      <c r="N12" s="24">
        <v>16819.386999999999</v>
      </c>
      <c r="O12" s="24">
        <v>17827.780999999999</v>
      </c>
      <c r="P12" s="24">
        <v>17723.562000000002</v>
      </c>
      <c r="Q12" s="24">
        <v>18271.635999999999</v>
      </c>
      <c r="R12" s="24">
        <v>19238.302</v>
      </c>
      <c r="S12" s="24">
        <v>20260.971000000001</v>
      </c>
      <c r="T12" s="24">
        <v>22670.827000000001</v>
      </c>
      <c r="U12" s="24">
        <v>26003.807000000001</v>
      </c>
      <c r="V12" s="18"/>
    </row>
    <row r="13" spans="1:22" x14ac:dyDescent="0.2">
      <c r="A13" s="16"/>
      <c r="B13" s="17" t="s">
        <v>5</v>
      </c>
      <c r="C13" s="17"/>
      <c r="D13" s="24">
        <v>18133</v>
      </c>
      <c r="E13" s="24">
        <v>17469</v>
      </c>
      <c r="F13" s="24">
        <v>13414</v>
      </c>
      <c r="G13" s="24">
        <v>15638</v>
      </c>
      <c r="H13" s="24">
        <v>16113.758</v>
      </c>
      <c r="I13" s="24">
        <v>16236.212</v>
      </c>
      <c r="J13" s="24">
        <v>18001.11</v>
      </c>
      <c r="K13" s="24">
        <v>17786.679</v>
      </c>
      <c r="L13" s="24">
        <v>16739.928</v>
      </c>
      <c r="M13" s="24">
        <v>18442.634999999998</v>
      </c>
      <c r="N13" s="24">
        <v>18028.598000000002</v>
      </c>
      <c r="O13" s="24">
        <v>23836.232</v>
      </c>
      <c r="P13" s="24">
        <v>21817.888999999999</v>
      </c>
      <c r="Q13" s="24">
        <v>22936.95</v>
      </c>
      <c r="R13" s="24">
        <v>23007.902999999998</v>
      </c>
      <c r="S13" s="24">
        <v>19850.592000000001</v>
      </c>
      <c r="T13" s="24">
        <v>23014.05</v>
      </c>
      <c r="U13" s="24">
        <v>23977.079000000002</v>
      </c>
      <c r="V13" s="18"/>
    </row>
    <row r="14" spans="1:22" x14ac:dyDescent="0.2">
      <c r="A14" s="16"/>
      <c r="B14" s="17" t="s">
        <v>6</v>
      </c>
      <c r="C14" s="17"/>
      <c r="D14" s="24">
        <v>7075</v>
      </c>
      <c r="E14" s="24">
        <v>8884</v>
      </c>
      <c r="F14" s="24">
        <v>9626</v>
      </c>
      <c r="G14" s="24">
        <v>9712</v>
      </c>
      <c r="H14" s="24">
        <v>9984.0040000000008</v>
      </c>
      <c r="I14" s="24">
        <v>9847.9529999999995</v>
      </c>
      <c r="J14" s="24">
        <v>10997.334000000001</v>
      </c>
      <c r="K14" s="24">
        <v>9590.4570000000003</v>
      </c>
      <c r="L14" s="24">
        <v>8645.4869999999992</v>
      </c>
      <c r="M14" s="24">
        <v>9329.2430000000004</v>
      </c>
      <c r="N14" s="24">
        <v>9633.2099999999991</v>
      </c>
      <c r="O14" s="24">
        <v>9222.1479999999992</v>
      </c>
      <c r="P14" s="24">
        <v>15514.73</v>
      </c>
      <c r="Q14" s="24">
        <v>15850.65</v>
      </c>
      <c r="R14" s="24">
        <v>17345.731</v>
      </c>
      <c r="S14" s="24">
        <v>15066.956</v>
      </c>
      <c r="T14" s="24">
        <v>14775.655000000001</v>
      </c>
      <c r="U14" s="24">
        <v>15523.732</v>
      </c>
      <c r="V14" s="18"/>
    </row>
    <row r="15" spans="1:22" x14ac:dyDescent="0.2">
      <c r="A15" s="16"/>
      <c r="B15" s="17" t="s">
        <v>7</v>
      </c>
      <c r="C15" s="17"/>
      <c r="D15" s="24">
        <v>6843</v>
      </c>
      <c r="E15" s="24">
        <v>8024</v>
      </c>
      <c r="F15" s="24">
        <v>11647</v>
      </c>
      <c r="G15" s="24">
        <v>12251</v>
      </c>
      <c r="H15" s="24">
        <v>12032.094999999999</v>
      </c>
      <c r="I15" s="24">
        <v>13364.987999999999</v>
      </c>
      <c r="J15" s="24">
        <v>14602.834999999999</v>
      </c>
      <c r="K15" s="24">
        <v>13680.513000000001</v>
      </c>
      <c r="L15" s="24">
        <v>14607.876</v>
      </c>
      <c r="M15" s="24">
        <v>15029.566999999999</v>
      </c>
      <c r="N15" s="24">
        <v>16112.492</v>
      </c>
      <c r="O15" s="24">
        <v>17180.690999999999</v>
      </c>
      <c r="P15" s="24">
        <v>18055.631000000001</v>
      </c>
      <c r="Q15" s="24">
        <v>18442.266</v>
      </c>
      <c r="R15" s="24">
        <v>17568.437000000002</v>
      </c>
      <c r="S15" s="24">
        <v>16527.48</v>
      </c>
      <c r="T15" s="24">
        <v>18050.249</v>
      </c>
      <c r="U15" s="24">
        <v>18335.559000000001</v>
      </c>
      <c r="V15" s="18"/>
    </row>
    <row r="16" spans="1:22" x14ac:dyDescent="0.2">
      <c r="A16" s="16"/>
      <c r="B16" s="17" t="s">
        <v>8</v>
      </c>
      <c r="C16" s="17"/>
      <c r="D16" s="24">
        <v>9596</v>
      </c>
      <c r="E16" s="24">
        <v>7376</v>
      </c>
      <c r="F16" s="24">
        <v>7902</v>
      </c>
      <c r="G16" s="24">
        <v>8124</v>
      </c>
      <c r="H16" s="24">
        <v>10183.549999999999</v>
      </c>
      <c r="I16" s="24">
        <v>9849.2990000000009</v>
      </c>
      <c r="J16" s="24">
        <v>9706.3770000000004</v>
      </c>
      <c r="K16" s="24">
        <v>10479.375</v>
      </c>
      <c r="L16" s="24">
        <v>9959.5920000000006</v>
      </c>
      <c r="M16" s="24">
        <v>9994.375</v>
      </c>
      <c r="N16" s="24">
        <v>11929.241</v>
      </c>
      <c r="O16" s="24">
        <v>11221.567999999999</v>
      </c>
      <c r="P16" s="24">
        <v>14839.82</v>
      </c>
      <c r="Q16" s="24">
        <v>14778.593000000001</v>
      </c>
      <c r="R16" s="24">
        <v>12896.245999999999</v>
      </c>
      <c r="S16" s="24">
        <v>11515.422</v>
      </c>
      <c r="T16" s="24">
        <v>11881.431</v>
      </c>
      <c r="U16" s="24">
        <v>13603.675999999999</v>
      </c>
      <c r="V16" s="18"/>
    </row>
    <row r="17" spans="1:23" x14ac:dyDescent="0.2">
      <c r="A17" s="16"/>
      <c r="B17" s="17" t="s">
        <v>9</v>
      </c>
      <c r="C17" s="17"/>
      <c r="D17" s="33">
        <v>4930</v>
      </c>
      <c r="E17" s="33">
        <v>3462</v>
      </c>
      <c r="F17" s="33">
        <v>3836</v>
      </c>
      <c r="G17" s="33">
        <v>4406</v>
      </c>
      <c r="H17" s="33">
        <v>4449</v>
      </c>
      <c r="I17" s="33">
        <v>4584</v>
      </c>
      <c r="J17" s="33">
        <v>4714</v>
      </c>
      <c r="K17" s="33">
        <v>7888</v>
      </c>
      <c r="L17" s="33">
        <v>10069</v>
      </c>
      <c r="M17" s="33">
        <v>10625</v>
      </c>
      <c r="N17" s="33">
        <v>10761</v>
      </c>
      <c r="O17" s="33">
        <v>10894</v>
      </c>
      <c r="P17" s="33">
        <v>11734</v>
      </c>
      <c r="Q17" s="33">
        <v>11912</v>
      </c>
      <c r="R17" s="33">
        <v>11164</v>
      </c>
      <c r="S17" s="33">
        <v>10023</v>
      </c>
      <c r="T17" s="33">
        <v>9693</v>
      </c>
      <c r="U17" s="33">
        <v>9835</v>
      </c>
      <c r="V17" s="18"/>
    </row>
    <row r="18" spans="1:23" x14ac:dyDescent="0.2">
      <c r="A18" s="16"/>
      <c r="B18" s="25" t="s">
        <v>15</v>
      </c>
      <c r="C18" s="23"/>
      <c r="D18" s="31">
        <f t="shared" ref="D18:N18" si="0">SUM(D10:D17)</f>
        <v>126091</v>
      </c>
      <c r="E18" s="31">
        <f t="shared" si="0"/>
        <v>124589</v>
      </c>
      <c r="F18" s="31">
        <f t="shared" si="0"/>
        <v>134756</v>
      </c>
      <c r="G18" s="31">
        <f t="shared" si="0"/>
        <v>141039</v>
      </c>
      <c r="H18" s="31">
        <f t="shared" si="0"/>
        <v>147686.12899999999</v>
      </c>
      <c r="I18" s="31">
        <f t="shared" si="0"/>
        <v>156119.83899999998</v>
      </c>
      <c r="J18" s="31">
        <f>SUM(J10:J17)</f>
        <v>165984.63499999998</v>
      </c>
      <c r="K18" s="31">
        <f>SUM(K10:K17)</f>
        <v>167982.56300000002</v>
      </c>
      <c r="L18" s="31">
        <f>SUM(L10:L17)</f>
        <v>163959.13800000001</v>
      </c>
      <c r="M18" s="31">
        <f t="shared" ref="M18" si="1">SUM(M10:M17)</f>
        <v>172828.56699999998</v>
      </c>
      <c r="N18" s="31">
        <f t="shared" si="0"/>
        <v>178995.52300000002</v>
      </c>
      <c r="O18" s="31">
        <f t="shared" ref="O18:U18" si="2">SUM(O10:O17)</f>
        <v>181569.63399999996</v>
      </c>
      <c r="P18" s="31">
        <f t="shared" ref="P18:T18" si="3">SUM(P10:P17)</f>
        <v>195830.25800000003</v>
      </c>
      <c r="Q18" s="31">
        <f t="shared" si="3"/>
        <v>196439.052</v>
      </c>
      <c r="R18" s="31">
        <f t="shared" si="3"/>
        <v>194039.77100000001</v>
      </c>
      <c r="S18" s="31">
        <f t="shared" si="3"/>
        <v>182417.486</v>
      </c>
      <c r="T18" s="31">
        <f t="shared" si="3"/>
        <v>186474.90100000001</v>
      </c>
      <c r="U18" s="31">
        <f t="shared" si="2"/>
        <v>196634.76400000002</v>
      </c>
      <c r="V18" s="35"/>
    </row>
    <row r="19" spans="1:23" x14ac:dyDescent="0.2">
      <c r="A19" s="16"/>
      <c r="B19" s="17" t="s">
        <v>11</v>
      </c>
      <c r="C19" s="17"/>
      <c r="D19" s="33">
        <v>17791</v>
      </c>
      <c r="E19" s="33">
        <v>14218</v>
      </c>
      <c r="F19" s="33">
        <v>18308</v>
      </c>
      <c r="G19" s="33">
        <v>17745</v>
      </c>
      <c r="H19" s="33">
        <v>17036.228999999999</v>
      </c>
      <c r="I19" s="33">
        <v>19023.365000000002</v>
      </c>
      <c r="J19" s="33">
        <v>20142.972000000002</v>
      </c>
      <c r="K19" s="33">
        <v>19660.016</v>
      </c>
      <c r="L19" s="33">
        <v>18503.705000000002</v>
      </c>
      <c r="M19" s="33">
        <v>13779.243</v>
      </c>
      <c r="N19" s="33">
        <v>13139.541999999999</v>
      </c>
      <c r="O19" s="33">
        <v>13672.136</v>
      </c>
      <c r="P19" s="33">
        <v>7040.2420000000002</v>
      </c>
      <c r="Q19" s="33">
        <v>7193.1540000000005</v>
      </c>
      <c r="R19" s="33">
        <v>7447.3320000000003</v>
      </c>
      <c r="S19" s="33">
        <v>9592.884</v>
      </c>
      <c r="T19" s="33">
        <v>9649.3490000000002</v>
      </c>
      <c r="U19" s="33">
        <v>10772.482</v>
      </c>
      <c r="V19" s="18"/>
    </row>
    <row r="20" spans="1:23" x14ac:dyDescent="0.2">
      <c r="A20" s="16"/>
      <c r="B20" s="25" t="s">
        <v>16</v>
      </c>
      <c r="C20" s="23"/>
      <c r="D20" s="31">
        <f t="shared" ref="D20:N20" si="4">D18+D19</f>
        <v>143882</v>
      </c>
      <c r="E20" s="31">
        <f t="shared" si="4"/>
        <v>138807</v>
      </c>
      <c r="F20" s="31">
        <f t="shared" si="4"/>
        <v>153064</v>
      </c>
      <c r="G20" s="31">
        <f t="shared" si="4"/>
        <v>158784</v>
      </c>
      <c r="H20" s="31">
        <f t="shared" si="4"/>
        <v>164722.35799999998</v>
      </c>
      <c r="I20" s="31">
        <f t="shared" si="4"/>
        <v>175143.20399999997</v>
      </c>
      <c r="J20" s="31">
        <f>J18+J19</f>
        <v>186127.60699999999</v>
      </c>
      <c r="K20" s="31">
        <f>K18+K19</f>
        <v>187642.57900000003</v>
      </c>
      <c r="L20" s="31">
        <f>L18+L19</f>
        <v>182462.84299999999</v>
      </c>
      <c r="M20" s="31">
        <f t="shared" ref="M20" si="5">M18+M19</f>
        <v>186607.80999999997</v>
      </c>
      <c r="N20" s="31">
        <f t="shared" si="4"/>
        <v>192135.065</v>
      </c>
      <c r="O20" s="31">
        <f t="shared" ref="O20:U20" si="6">O18+O19</f>
        <v>195241.76999999996</v>
      </c>
      <c r="P20" s="31">
        <f t="shared" ref="P20:T20" si="7">P18+P19</f>
        <v>202870.50000000003</v>
      </c>
      <c r="Q20" s="31">
        <f t="shared" si="7"/>
        <v>203632.20600000001</v>
      </c>
      <c r="R20" s="31">
        <f t="shared" si="7"/>
        <v>201487.103</v>
      </c>
      <c r="S20" s="31">
        <f t="shared" si="7"/>
        <v>192010.37</v>
      </c>
      <c r="T20" s="31">
        <f t="shared" si="7"/>
        <v>196124.25</v>
      </c>
      <c r="U20" s="31">
        <f t="shared" si="6"/>
        <v>207407.24600000001</v>
      </c>
      <c r="V20" s="35"/>
    </row>
    <row r="21" spans="1:23" x14ac:dyDescent="0.2">
      <c r="A21" s="16"/>
      <c r="B21" s="29" t="s">
        <v>17</v>
      </c>
      <c r="C21" s="26"/>
      <c r="D21" s="27"/>
      <c r="E21" s="27">
        <v>-65</v>
      </c>
      <c r="F21" s="27">
        <v>19</v>
      </c>
      <c r="G21" s="27">
        <v>40</v>
      </c>
      <c r="H21" s="27">
        <v>160.56899999999999</v>
      </c>
      <c r="I21" s="27">
        <v>61.723999999999997</v>
      </c>
      <c r="J21" s="27">
        <v>10.404</v>
      </c>
      <c r="K21" s="27">
        <v>33.353999999999999</v>
      </c>
      <c r="L21" s="27">
        <v>38.125999999999998</v>
      </c>
      <c r="M21" s="27">
        <v>22.553000000000001</v>
      </c>
      <c r="N21" s="27">
        <v>26.015999999999998</v>
      </c>
      <c r="O21" s="27">
        <v>50.378999999999998</v>
      </c>
      <c r="P21" s="27">
        <v>24.472000000000001</v>
      </c>
      <c r="Q21" s="27">
        <v>14.909000000000001</v>
      </c>
      <c r="R21" s="27">
        <v>2.4460000000000002</v>
      </c>
      <c r="S21" s="27">
        <v>15.803000000000001</v>
      </c>
      <c r="T21" s="27">
        <v>182.61799999999999</v>
      </c>
      <c r="U21" s="27">
        <v>-11.968999999999999</v>
      </c>
      <c r="V21" s="36"/>
      <c r="W21" s="28"/>
    </row>
    <row r="22" spans="1:23" x14ac:dyDescent="0.2">
      <c r="A22" s="16"/>
      <c r="B22" s="29" t="s">
        <v>18</v>
      </c>
      <c r="C22" s="26"/>
      <c r="D22" s="27"/>
      <c r="E22" s="27">
        <v>-39</v>
      </c>
      <c r="F22" s="27">
        <v>0</v>
      </c>
      <c r="G22" s="27">
        <v>10</v>
      </c>
      <c r="H22" s="27">
        <v>14.885999999999999</v>
      </c>
      <c r="I22" s="27">
        <v>0</v>
      </c>
      <c r="J22" s="27">
        <v>0</v>
      </c>
      <c r="K22" s="27">
        <v>0</v>
      </c>
      <c r="L22" s="27">
        <v>1.0720000000000001</v>
      </c>
      <c r="M22" s="27">
        <v>43.816000000000003</v>
      </c>
      <c r="N22" s="27">
        <v>94.572000000000003</v>
      </c>
      <c r="O22" s="27">
        <v>27.821999999999999</v>
      </c>
      <c r="P22" s="27">
        <v>22.718</v>
      </c>
      <c r="Q22" s="27">
        <v>39.067999999999998</v>
      </c>
      <c r="R22" s="27">
        <v>47.932000000000002</v>
      </c>
      <c r="S22" s="27">
        <v>46.395000000000003</v>
      </c>
      <c r="T22" s="27">
        <v>0</v>
      </c>
      <c r="U22" s="27">
        <v>136.86099999999999</v>
      </c>
      <c r="V22" s="36"/>
      <c r="W22" s="28"/>
    </row>
    <row r="23" spans="1:23" x14ac:dyDescent="0.2">
      <c r="A23" s="16"/>
      <c r="B23" s="29" t="s">
        <v>19</v>
      </c>
      <c r="C23" s="26"/>
      <c r="D23" s="27"/>
      <c r="E23" s="27">
        <v>-2950</v>
      </c>
      <c r="F23" s="27">
        <v>3</v>
      </c>
      <c r="G23" s="27">
        <v>-1557</v>
      </c>
      <c r="H23" s="27">
        <v>5031.3410000000003</v>
      </c>
      <c r="I23" s="27">
        <v>1457.6110000000001</v>
      </c>
      <c r="J23" s="27">
        <v>-1180.2380000000001</v>
      </c>
      <c r="K23" s="27">
        <v>-1383.34</v>
      </c>
      <c r="L23" s="27">
        <v>-1247.1410000000001</v>
      </c>
      <c r="M23" s="27">
        <v>-4200.7849999999999</v>
      </c>
      <c r="N23" s="27">
        <v>-463.12200000000001</v>
      </c>
      <c r="O23" s="27">
        <v>-120.179</v>
      </c>
      <c r="P23" s="27">
        <v>2120.4279999999999</v>
      </c>
      <c r="Q23" s="27">
        <v>9180.6740000000009</v>
      </c>
      <c r="R23" s="27">
        <v>-3854.5010000000002</v>
      </c>
      <c r="S23" s="27">
        <v>-622.81500000000005</v>
      </c>
      <c r="T23" s="27">
        <v>-727.30700000000002</v>
      </c>
      <c r="U23" s="27">
        <v>-1480.9110000000001</v>
      </c>
      <c r="V23" s="36"/>
      <c r="W23" s="28"/>
    </row>
    <row r="24" spans="1:23" x14ac:dyDescent="0.2">
      <c r="A24" s="16"/>
      <c r="B24" s="30" t="s">
        <v>10</v>
      </c>
      <c r="C24" s="26"/>
      <c r="D24" s="27">
        <v>6148</v>
      </c>
      <c r="E24" s="27">
        <v>6159</v>
      </c>
      <c r="F24" s="27">
        <v>7910</v>
      </c>
      <c r="G24" s="27">
        <v>10072</v>
      </c>
      <c r="H24" s="27">
        <v>10180.212</v>
      </c>
      <c r="I24" s="27">
        <v>11690.191000000001</v>
      </c>
      <c r="J24" s="27">
        <v>11627.521000000001</v>
      </c>
      <c r="K24" s="27">
        <v>11913.883</v>
      </c>
      <c r="L24" s="27">
        <v>11974.875</v>
      </c>
      <c r="M24" s="27">
        <v>12316.24</v>
      </c>
      <c r="N24" s="27">
        <v>12490.937</v>
      </c>
      <c r="O24" s="27">
        <v>12125.463</v>
      </c>
      <c r="P24" s="27">
        <v>12717.227999999999</v>
      </c>
      <c r="Q24" s="27">
        <v>12458.118</v>
      </c>
      <c r="R24" s="27">
        <v>13435.766</v>
      </c>
      <c r="S24" s="27">
        <v>16105.315000000001</v>
      </c>
      <c r="T24" s="27">
        <v>16626.401000000002</v>
      </c>
      <c r="U24" s="27">
        <v>17881.718000000001</v>
      </c>
      <c r="V24" s="36"/>
      <c r="W24" s="28"/>
    </row>
    <row r="25" spans="1:23" ht="13.5" thickBot="1" x14ac:dyDescent="0.25">
      <c r="A25" s="16"/>
      <c r="B25" s="37" t="s">
        <v>20</v>
      </c>
      <c r="C25" s="23"/>
      <c r="D25" s="32">
        <f t="shared" ref="D25:N25" si="8">SUM(D20:D24)</f>
        <v>150030</v>
      </c>
      <c r="E25" s="32">
        <f t="shared" si="8"/>
        <v>141912</v>
      </c>
      <c r="F25" s="32">
        <f t="shared" si="8"/>
        <v>160996</v>
      </c>
      <c r="G25" s="32">
        <f t="shared" si="8"/>
        <v>167349</v>
      </c>
      <c r="H25" s="32">
        <f t="shared" si="8"/>
        <v>180109.36599999998</v>
      </c>
      <c r="I25" s="32">
        <f t="shared" si="8"/>
        <v>188352.72999999995</v>
      </c>
      <c r="J25" s="32">
        <f>SUM(J20:J24)</f>
        <v>196585.29399999999</v>
      </c>
      <c r="K25" s="32">
        <f>SUM(K20:K24)</f>
        <v>198206.47600000002</v>
      </c>
      <c r="L25" s="32">
        <f>SUM(L20:L24)</f>
        <v>193229.77499999997</v>
      </c>
      <c r="M25" s="32">
        <f t="shared" ref="M25" si="9">SUM(M20:M24)</f>
        <v>194789.63399999996</v>
      </c>
      <c r="N25" s="32">
        <f t="shared" si="8"/>
        <v>204283.46799999999</v>
      </c>
      <c r="O25" s="32">
        <f t="shared" ref="O25:U25" si="10">SUM(O20:O24)</f>
        <v>207325.25499999992</v>
      </c>
      <c r="P25" s="32">
        <f t="shared" ref="P25:T25" si="11">SUM(P20:P24)</f>
        <v>217755.34600000002</v>
      </c>
      <c r="Q25" s="32">
        <f t="shared" si="11"/>
        <v>225324.97500000001</v>
      </c>
      <c r="R25" s="32">
        <f t="shared" si="11"/>
        <v>211118.74600000001</v>
      </c>
      <c r="S25" s="32">
        <f t="shared" si="11"/>
        <v>207555.068</v>
      </c>
      <c r="T25" s="32">
        <f t="shared" si="11"/>
        <v>212205.962</v>
      </c>
      <c r="U25" s="32">
        <f t="shared" si="10"/>
        <v>223932.94500000001</v>
      </c>
      <c r="V25" s="35"/>
      <c r="W25" s="28"/>
    </row>
    <row r="26" spans="1:23" ht="13.5" thickTop="1" x14ac:dyDescent="0.2">
      <c r="A26" s="16"/>
      <c r="B26" s="17"/>
      <c r="C26" s="34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8"/>
    </row>
    <row r="27" spans="1:23" x14ac:dyDescent="0.2">
      <c r="A27" s="16"/>
      <c r="B27" s="17"/>
      <c r="C27" s="3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8"/>
    </row>
    <row r="28" spans="1:23" x14ac:dyDescent="0.2">
      <c r="A28" s="16"/>
      <c r="B28" s="22" t="s">
        <v>21</v>
      </c>
      <c r="C28" s="34"/>
      <c r="D28" s="15" t="s">
        <v>0</v>
      </c>
      <c r="E28" s="15" t="s">
        <v>13</v>
      </c>
      <c r="F28" s="15" t="s">
        <v>22</v>
      </c>
      <c r="G28" s="15" t="str">
        <f t="shared" ref="G28:N28" si="12">G9</f>
        <v>FY2005</v>
      </c>
      <c r="H28" s="15" t="str">
        <f t="shared" si="12"/>
        <v>FY2006</v>
      </c>
      <c r="I28" s="15" t="str">
        <f t="shared" si="12"/>
        <v>FY2007</v>
      </c>
      <c r="J28" s="15" t="str">
        <f t="shared" si="12"/>
        <v>FY2008</v>
      </c>
      <c r="K28" s="15" t="str">
        <f t="shared" si="12"/>
        <v>FY2009</v>
      </c>
      <c r="L28" s="15" t="str">
        <f>L9</f>
        <v>FY2010</v>
      </c>
      <c r="M28" s="15" t="str">
        <f t="shared" ref="M28" si="13">M9</f>
        <v>FY2011</v>
      </c>
      <c r="N28" s="15" t="str">
        <f t="shared" si="12"/>
        <v>FY2012</v>
      </c>
      <c r="O28" s="15" t="str">
        <f t="shared" ref="O28:U28" si="14">O9</f>
        <v>FY2013</v>
      </c>
      <c r="P28" s="15" t="str">
        <f t="shared" ref="P28:T28" si="15">P9</f>
        <v>FY2014</v>
      </c>
      <c r="Q28" s="15" t="str">
        <f t="shared" si="15"/>
        <v>FY2015</v>
      </c>
      <c r="R28" s="15" t="str">
        <f t="shared" si="15"/>
        <v>FY2016</v>
      </c>
      <c r="S28" s="15" t="str">
        <f t="shared" si="15"/>
        <v>FY2017</v>
      </c>
      <c r="T28" s="15" t="str">
        <f t="shared" si="15"/>
        <v>FY2018</v>
      </c>
      <c r="U28" s="15" t="str">
        <f t="shared" si="14"/>
        <v>FY2019</v>
      </c>
      <c r="V28" s="18"/>
    </row>
    <row r="29" spans="1:23" x14ac:dyDescent="0.2">
      <c r="A29" s="16"/>
      <c r="B29" s="17" t="s">
        <v>2</v>
      </c>
      <c r="C29" s="17"/>
      <c r="D29" s="40">
        <f>D10/$D$18</f>
        <v>0.47527579287974558</v>
      </c>
      <c r="E29" s="40">
        <f>E10/$E$18</f>
        <v>0.48875903972260792</v>
      </c>
      <c r="F29" s="40">
        <f>F10/$F$18</f>
        <v>0.50189972988215736</v>
      </c>
      <c r="G29" s="40">
        <f>G10/$G$18</f>
        <v>0.49993973298165756</v>
      </c>
      <c r="H29" s="40">
        <f>H10/$H$18</f>
        <v>0.49265939525031499</v>
      </c>
      <c r="I29" s="40">
        <f>I10/$I$18</f>
        <v>0.48517050417916463</v>
      </c>
      <c r="J29" s="40">
        <f t="shared" ref="J29:J37" si="16">J10/$J$18</f>
        <v>0.47515119697675634</v>
      </c>
      <c r="K29" s="40">
        <f>K10/$K$18</f>
        <v>0.48762674849769966</v>
      </c>
      <c r="L29" s="40">
        <f t="shared" ref="L29:L37" si="17">L10/$L$18</f>
        <v>0.49370846899670817</v>
      </c>
      <c r="M29" s="40">
        <f>M10/$M$18</f>
        <v>0.46713440608461454</v>
      </c>
      <c r="N29" s="40">
        <f t="shared" ref="N29:N37" si="18">N10/$N$18</f>
        <v>0.4603997888818705</v>
      </c>
      <c r="O29" s="40">
        <f>O10/$O$18</f>
        <v>0.43813263400641106</v>
      </c>
      <c r="P29" s="40">
        <f>P10/$P$18</f>
        <v>0.43690031292304171</v>
      </c>
      <c r="Q29" s="40">
        <f t="shared" ref="Q29:Q37" si="19">Q10/$Q$18</f>
        <v>0.43777133479548658</v>
      </c>
      <c r="R29" s="40">
        <f>R10/$R$18</f>
        <v>0.43473570168251746</v>
      </c>
      <c r="S29" s="40">
        <f t="shared" ref="S29:S37" si="20">S10/$S$18</f>
        <v>0.44242647878614005</v>
      </c>
      <c r="T29" s="40">
        <f>T10/$T$18</f>
        <v>0.41761459361225239</v>
      </c>
      <c r="U29" s="40">
        <f>U10/$U$18</f>
        <v>0.40991143356522652</v>
      </c>
      <c r="V29" s="18"/>
    </row>
    <row r="30" spans="1:23" x14ac:dyDescent="0.2">
      <c r="A30" s="16"/>
      <c r="B30" s="17" t="s">
        <v>3</v>
      </c>
      <c r="C30" s="17"/>
      <c r="D30" s="40">
        <f t="shared" ref="D30:D37" si="21">D11/$D$18</f>
        <v>6.6499591564822227E-2</v>
      </c>
      <c r="E30" s="40">
        <f t="shared" ref="E30:E36" si="22">E11/$E$18</f>
        <v>6.2100185409626855E-2</v>
      </c>
      <c r="F30" s="40">
        <f t="shared" ref="F30:F36" si="23">F11/$F$18</f>
        <v>6.5978509305708088E-2</v>
      </c>
      <c r="G30" s="40">
        <f t="shared" ref="G30:G36" si="24">G11/$G$18</f>
        <v>6.2571345514361276E-2</v>
      </c>
      <c r="H30" s="40">
        <f t="shared" ref="H30:H37" si="25">H11/$H$18</f>
        <v>5.8678923055800324E-2</v>
      </c>
      <c r="I30" s="40">
        <f t="shared" ref="I30:I37" si="26">I11/$I$18</f>
        <v>5.7042109811553172E-2</v>
      </c>
      <c r="J30" s="40">
        <f t="shared" si="16"/>
        <v>6.3304998080093378E-2</v>
      </c>
      <c r="K30" s="40">
        <f t="shared" ref="K30:K36" si="27">K11/$K$18</f>
        <v>6.590125666793166E-2</v>
      </c>
      <c r="L30" s="40">
        <f t="shared" si="17"/>
        <v>6.0664962754317486E-2</v>
      </c>
      <c r="M30" s="40">
        <f t="shared" ref="M30:M37" si="28">M11/$M$18</f>
        <v>7.3083843830053868E-2</v>
      </c>
      <c r="N30" s="40">
        <f t="shared" si="18"/>
        <v>7.4315233012839085E-2</v>
      </c>
      <c r="O30" s="40">
        <f t="shared" ref="O30:O37" si="29">O11/$O$18</f>
        <v>6.5185084858407558E-2</v>
      </c>
      <c r="P30" s="40">
        <f t="shared" ref="P30:P37" si="30">P11/$P$18</f>
        <v>5.4058678715523112E-2</v>
      </c>
      <c r="Q30" s="40">
        <f t="shared" si="19"/>
        <v>4.2005756574308863E-2</v>
      </c>
      <c r="R30" s="40">
        <f t="shared" ref="R30:R36" si="31">R11/$R$18</f>
        <v>4.3615470974762177E-2</v>
      </c>
      <c r="S30" s="40">
        <f t="shared" si="20"/>
        <v>4.641407567693373E-2</v>
      </c>
      <c r="T30" s="40">
        <f t="shared" ref="T30:T37" si="32">T11/$T$18</f>
        <v>4.5663244513533756E-2</v>
      </c>
      <c r="U30" s="40">
        <f t="shared" ref="T30:U36" si="33">U11/$U$18</f>
        <v>4.4514371833049821E-2</v>
      </c>
      <c r="V30" s="18"/>
    </row>
    <row r="31" spans="1:23" x14ac:dyDescent="0.2">
      <c r="A31" s="16"/>
      <c r="B31" s="17" t="s">
        <v>4</v>
      </c>
      <c r="C31" s="17"/>
      <c r="D31" s="40">
        <f t="shared" si="21"/>
        <v>8.8832668469597351E-2</v>
      </c>
      <c r="E31" s="40">
        <f t="shared" si="22"/>
        <v>8.6227516072847524E-2</v>
      </c>
      <c r="F31" s="40">
        <f t="shared" si="23"/>
        <v>8.7610199174804837E-2</v>
      </c>
      <c r="G31" s="40">
        <f t="shared" si="24"/>
        <v>8.2048227795148865E-2</v>
      </c>
      <c r="H31" s="40">
        <f t="shared" si="25"/>
        <v>9.1401271679346419E-2</v>
      </c>
      <c r="I31" s="40">
        <f t="shared" si="26"/>
        <v>0.11265218509481043</v>
      </c>
      <c r="J31" s="40">
        <f t="shared" si="16"/>
        <v>0.11198340135519172</v>
      </c>
      <c r="K31" s="40">
        <f t="shared" si="27"/>
        <v>9.271489684319198E-2</v>
      </c>
      <c r="L31" s="40">
        <f t="shared" si="17"/>
        <v>7.9548265251309147E-2</v>
      </c>
      <c r="M31" s="40">
        <f t="shared" si="28"/>
        <v>9.2823780688987612E-2</v>
      </c>
      <c r="N31" s="40">
        <f t="shared" si="18"/>
        <v>9.3965406050965858E-2</v>
      </c>
      <c r="O31" s="40">
        <f t="shared" si="29"/>
        <v>9.8187018430625925E-2</v>
      </c>
      <c r="P31" s="40">
        <f t="shared" si="30"/>
        <v>9.0504716589813197E-2</v>
      </c>
      <c r="Q31" s="40">
        <f t="shared" si="19"/>
        <v>9.3014274982349224E-2</v>
      </c>
      <c r="R31" s="40">
        <f t="shared" si="31"/>
        <v>9.9146179676742649E-2</v>
      </c>
      <c r="S31" s="40">
        <f t="shared" si="20"/>
        <v>0.1110692370796076</v>
      </c>
      <c r="T31" s="40">
        <f t="shared" si="32"/>
        <v>0.12157575565625317</v>
      </c>
      <c r="U31" s="40">
        <f t="shared" si="33"/>
        <v>0.13224419970824688</v>
      </c>
      <c r="V31" s="18"/>
    </row>
    <row r="32" spans="1:23" x14ac:dyDescent="0.2">
      <c r="A32" s="16"/>
      <c r="B32" s="17" t="s">
        <v>5</v>
      </c>
      <c r="C32" s="17"/>
      <c r="D32" s="40">
        <f t="shared" si="21"/>
        <v>0.14380883647524406</v>
      </c>
      <c r="E32" s="40">
        <f t="shared" si="22"/>
        <v>0.14021302041111172</v>
      </c>
      <c r="F32" s="40">
        <f t="shared" si="23"/>
        <v>9.9542877497105886E-2</v>
      </c>
      <c r="G32" s="40">
        <f t="shared" si="24"/>
        <v>0.11087713327519338</v>
      </c>
      <c r="H32" s="40">
        <f t="shared" si="25"/>
        <v>0.10910813431910048</v>
      </c>
      <c r="I32" s="40">
        <f t="shared" si="26"/>
        <v>0.10399839062093832</v>
      </c>
      <c r="J32" s="40">
        <f t="shared" si="16"/>
        <v>0.10845045988744682</v>
      </c>
      <c r="K32" s="40">
        <f t="shared" si="27"/>
        <v>0.10588407917076487</v>
      </c>
      <c r="L32" s="40">
        <f t="shared" si="17"/>
        <v>0.10209817033802654</v>
      </c>
      <c r="M32" s="40">
        <f t="shared" si="28"/>
        <v>0.10671057059681575</v>
      </c>
      <c r="N32" s="40">
        <f t="shared" si="18"/>
        <v>0.10072094372997251</v>
      </c>
      <c r="O32" s="40">
        <f t="shared" si="29"/>
        <v>0.13127873573837795</v>
      </c>
      <c r="P32" s="40">
        <f t="shared" si="30"/>
        <v>0.11141224662023372</v>
      </c>
      <c r="Q32" s="40">
        <f t="shared" si="19"/>
        <v>0.11676369727135519</v>
      </c>
      <c r="R32" s="40">
        <f t="shared" si="31"/>
        <v>0.11857313004146969</v>
      </c>
      <c r="S32" s="40">
        <f t="shared" si="20"/>
        <v>0.10881956787848726</v>
      </c>
      <c r="T32" s="40">
        <f t="shared" si="32"/>
        <v>0.12341634116218138</v>
      </c>
      <c r="U32" s="40">
        <f t="shared" si="33"/>
        <v>0.12193713111685581</v>
      </c>
      <c r="V32" s="18"/>
    </row>
    <row r="33" spans="1:22" x14ac:dyDescent="0.2">
      <c r="A33" s="16"/>
      <c r="B33" s="17" t="s">
        <v>6</v>
      </c>
      <c r="C33" s="17"/>
      <c r="D33" s="40">
        <f t="shared" si="21"/>
        <v>5.6110269567217326E-2</v>
      </c>
      <c r="E33" s="40">
        <f t="shared" si="22"/>
        <v>7.1306455626098608E-2</v>
      </c>
      <c r="F33" s="40">
        <f t="shared" si="23"/>
        <v>7.1432811897058385E-2</v>
      </c>
      <c r="G33" s="40">
        <f t="shared" si="24"/>
        <v>6.8860386134331639E-2</v>
      </c>
      <c r="H33" s="40">
        <f t="shared" si="25"/>
        <v>6.7602855241740423E-2</v>
      </c>
      <c r="I33" s="40">
        <f t="shared" si="26"/>
        <v>6.3079446296380057E-2</v>
      </c>
      <c r="J33" s="40">
        <f t="shared" si="16"/>
        <v>6.6255132591037727E-2</v>
      </c>
      <c r="K33" s="40">
        <f t="shared" si="27"/>
        <v>5.7091979243107507E-2</v>
      </c>
      <c r="L33" s="40">
        <f t="shared" si="17"/>
        <v>5.2729522156916918E-2</v>
      </c>
      <c r="M33" s="40">
        <f t="shared" si="28"/>
        <v>5.3979750928560333E-2</v>
      </c>
      <c r="N33" s="40">
        <f t="shared" si="18"/>
        <v>5.3818161697820777E-2</v>
      </c>
      <c r="O33" s="40">
        <f t="shared" si="29"/>
        <v>5.0791246293970069E-2</v>
      </c>
      <c r="P33" s="40">
        <f t="shared" si="30"/>
        <v>7.9225397333643907E-2</v>
      </c>
      <c r="Q33" s="40">
        <f t="shared" si="19"/>
        <v>8.0689912920166196E-2</v>
      </c>
      <c r="R33" s="40">
        <f t="shared" si="31"/>
        <v>8.939265858028661E-2</v>
      </c>
      <c r="S33" s="40">
        <f t="shared" si="20"/>
        <v>8.2596007270925767E-2</v>
      </c>
      <c r="T33" s="40">
        <f t="shared" si="32"/>
        <v>7.9236695773872531E-2</v>
      </c>
      <c r="U33" s="40">
        <f t="shared" si="33"/>
        <v>7.894703705597042E-2</v>
      </c>
      <c r="V33" s="18"/>
    </row>
    <row r="34" spans="1:22" x14ac:dyDescent="0.2">
      <c r="A34" s="16"/>
      <c r="B34" s="17" t="s">
        <v>7</v>
      </c>
      <c r="C34" s="17"/>
      <c r="D34" s="40">
        <f t="shared" si="21"/>
        <v>5.4270328572221652E-2</v>
      </c>
      <c r="E34" s="40">
        <f t="shared" si="22"/>
        <v>6.4403759561438012E-2</v>
      </c>
      <c r="F34" s="40">
        <f t="shared" si="23"/>
        <v>8.6430288818308651E-2</v>
      </c>
      <c r="G34" s="40">
        <f t="shared" si="24"/>
        <v>8.6862499025092355E-2</v>
      </c>
      <c r="H34" s="40">
        <f t="shared" si="25"/>
        <v>8.1470718214843321E-2</v>
      </c>
      <c r="I34" s="40">
        <f t="shared" si="26"/>
        <v>8.5607236630573263E-2</v>
      </c>
      <c r="J34" s="40">
        <f t="shared" si="16"/>
        <v>8.7977028717146022E-2</v>
      </c>
      <c r="K34" s="40">
        <f t="shared" si="27"/>
        <v>8.1440077801408467E-2</v>
      </c>
      <c r="L34" s="40">
        <f t="shared" si="17"/>
        <v>8.9094613317618199E-2</v>
      </c>
      <c r="M34" s="40">
        <f t="shared" si="28"/>
        <v>8.696228442373187E-2</v>
      </c>
      <c r="N34" s="40">
        <f t="shared" si="18"/>
        <v>9.0016173197806734E-2</v>
      </c>
      <c r="O34" s="40">
        <f t="shared" si="29"/>
        <v>9.4623151578308529E-2</v>
      </c>
      <c r="P34" s="40">
        <f t="shared" si="30"/>
        <v>9.2200414708129522E-2</v>
      </c>
      <c r="Q34" s="40">
        <f t="shared" si="19"/>
        <v>9.3882890454999757E-2</v>
      </c>
      <c r="R34" s="40">
        <f t="shared" si="31"/>
        <v>9.0540392361110347E-2</v>
      </c>
      <c r="S34" s="40">
        <f t="shared" si="20"/>
        <v>9.060249849074227E-2</v>
      </c>
      <c r="T34" s="40">
        <f t="shared" si="32"/>
        <v>9.6797203823156874E-2</v>
      </c>
      <c r="U34" s="40">
        <f t="shared" si="33"/>
        <v>9.3246782140720547E-2</v>
      </c>
      <c r="V34" s="18"/>
    </row>
    <row r="35" spans="1:22" x14ac:dyDescent="0.2">
      <c r="A35" s="16"/>
      <c r="B35" s="17" t="s">
        <v>8</v>
      </c>
      <c r="C35" s="17"/>
      <c r="D35" s="40">
        <f t="shared" si="21"/>
        <v>7.6103766327493633E-2</v>
      </c>
      <c r="E35" s="40">
        <f t="shared" si="22"/>
        <v>5.9202658340623972E-2</v>
      </c>
      <c r="F35" s="40">
        <f t="shared" si="23"/>
        <v>5.8639318471904775E-2</v>
      </c>
      <c r="G35" s="40">
        <f t="shared" si="24"/>
        <v>5.7601089060472635E-2</v>
      </c>
      <c r="H35" s="40">
        <f t="shared" si="25"/>
        <v>6.8954004475261177E-2</v>
      </c>
      <c r="I35" s="40">
        <f t="shared" si="26"/>
        <v>6.3088067878420001E-2</v>
      </c>
      <c r="J35" s="40">
        <f t="shared" si="16"/>
        <v>5.8477563299759651E-2</v>
      </c>
      <c r="K35" s="40">
        <f t="shared" si="27"/>
        <v>6.2383707051784885E-2</v>
      </c>
      <c r="L35" s="40">
        <f t="shared" si="17"/>
        <v>6.0744354486664841E-2</v>
      </c>
      <c r="M35" s="40">
        <f t="shared" si="28"/>
        <v>5.7828258218446033E-2</v>
      </c>
      <c r="N35" s="40">
        <f t="shared" si="18"/>
        <v>6.6645471350699648E-2</v>
      </c>
      <c r="O35" s="40">
        <f t="shared" si="29"/>
        <v>6.1803109654337912E-2</v>
      </c>
      <c r="P35" s="40">
        <f t="shared" si="30"/>
        <v>7.5778994275746692E-2</v>
      </c>
      <c r="Q35" s="40">
        <f t="shared" si="19"/>
        <v>7.5232459378800104E-2</v>
      </c>
      <c r="R35" s="40">
        <f t="shared" si="31"/>
        <v>6.6461869819460867E-2</v>
      </c>
      <c r="S35" s="40">
        <f t="shared" si="20"/>
        <v>6.3126744329762341E-2</v>
      </c>
      <c r="T35" s="40">
        <f t="shared" si="32"/>
        <v>6.3715979664201561E-2</v>
      </c>
      <c r="U35" s="40">
        <f t="shared" si="33"/>
        <v>6.9182456465327752E-2</v>
      </c>
      <c r="V35" s="18"/>
    </row>
    <row r="36" spans="1:22" x14ac:dyDescent="0.2">
      <c r="A36" s="16"/>
      <c r="B36" s="17" t="s">
        <v>9</v>
      </c>
      <c r="C36" s="17"/>
      <c r="D36" s="40">
        <f t="shared" si="21"/>
        <v>3.9098746143658152E-2</v>
      </c>
      <c r="E36" s="40">
        <f t="shared" si="22"/>
        <v>2.7787364855645362E-2</v>
      </c>
      <c r="F36" s="40">
        <f t="shared" si="23"/>
        <v>2.8466264952952004E-2</v>
      </c>
      <c r="G36" s="40">
        <f t="shared" si="24"/>
        <v>3.1239586213742298E-2</v>
      </c>
      <c r="H36" s="40">
        <f t="shared" si="25"/>
        <v>3.0124697763592952E-2</v>
      </c>
      <c r="I36" s="40">
        <f t="shared" si="26"/>
        <v>2.9362059488160251E-2</v>
      </c>
      <c r="J36" s="40">
        <f t="shared" si="16"/>
        <v>2.8400219092568423E-2</v>
      </c>
      <c r="K36" s="40">
        <f t="shared" si="27"/>
        <v>4.6957254724110851E-2</v>
      </c>
      <c r="L36" s="40">
        <f t="shared" si="17"/>
        <v>6.1411642698438677E-2</v>
      </c>
      <c r="M36" s="40">
        <f t="shared" si="28"/>
        <v>6.1477105228790109E-2</v>
      </c>
      <c r="N36" s="40">
        <f t="shared" si="18"/>
        <v>6.0118822078024818E-2</v>
      </c>
      <c r="O36" s="40">
        <f t="shared" si="29"/>
        <v>5.9999019439561145E-2</v>
      </c>
      <c r="P36" s="40">
        <f t="shared" si="30"/>
        <v>5.9919238833868044E-2</v>
      </c>
      <c r="Q36" s="40">
        <f t="shared" si="19"/>
        <v>6.0639673622534078E-2</v>
      </c>
      <c r="R36" s="40">
        <f t="shared" si="31"/>
        <v>5.7534596863650179E-2</v>
      </c>
      <c r="S36" s="40">
        <f t="shared" si="20"/>
        <v>5.494539048740097E-2</v>
      </c>
      <c r="T36" s="40">
        <f t="shared" si="32"/>
        <v>5.1980185794548293E-2</v>
      </c>
      <c r="U36" s="40">
        <f t="shared" si="33"/>
        <v>5.0016588114602148E-2</v>
      </c>
      <c r="V36" s="18"/>
    </row>
    <row r="37" spans="1:22" ht="13.5" thickBot="1" x14ac:dyDescent="0.25">
      <c r="A37" s="16"/>
      <c r="B37" s="25" t="s">
        <v>15</v>
      </c>
      <c r="C37" s="23"/>
      <c r="D37" s="41">
        <f t="shared" si="21"/>
        <v>1</v>
      </c>
      <c r="E37" s="41">
        <f>E18/$E$18</f>
        <v>1</v>
      </c>
      <c r="F37" s="41">
        <f>F18/$F$18</f>
        <v>1</v>
      </c>
      <c r="G37" s="41">
        <f>G18/$G$18</f>
        <v>1</v>
      </c>
      <c r="H37" s="41">
        <f t="shared" si="25"/>
        <v>1</v>
      </c>
      <c r="I37" s="41">
        <f t="shared" si="26"/>
        <v>1</v>
      </c>
      <c r="J37" s="41">
        <f t="shared" si="16"/>
        <v>1</v>
      </c>
      <c r="K37" s="41">
        <f>K18/$K$18</f>
        <v>1</v>
      </c>
      <c r="L37" s="41">
        <f t="shared" si="17"/>
        <v>1</v>
      </c>
      <c r="M37" s="41">
        <f t="shared" si="28"/>
        <v>1</v>
      </c>
      <c r="N37" s="41">
        <f t="shared" si="18"/>
        <v>1</v>
      </c>
      <c r="O37" s="41">
        <f t="shared" si="29"/>
        <v>1</v>
      </c>
      <c r="P37" s="41">
        <f t="shared" si="30"/>
        <v>1</v>
      </c>
      <c r="Q37" s="41">
        <f t="shared" si="19"/>
        <v>1</v>
      </c>
      <c r="R37" s="41">
        <f>R18/$R$18</f>
        <v>1</v>
      </c>
      <c r="S37" s="41">
        <f t="shared" si="20"/>
        <v>1</v>
      </c>
      <c r="T37" s="41">
        <f t="shared" si="32"/>
        <v>1</v>
      </c>
      <c r="U37" s="41">
        <f>U18/$U$18</f>
        <v>1</v>
      </c>
      <c r="V37" s="18"/>
    </row>
    <row r="38" spans="1:22" ht="13.5" thickTop="1" x14ac:dyDescent="0.2">
      <c r="A38" s="16"/>
      <c r="B38" s="34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8"/>
    </row>
    <row r="39" spans="1:22" x14ac:dyDescent="0.2">
      <c r="A39" s="16"/>
      <c r="B39" s="7" t="s">
        <v>41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</row>
    <row r="40" spans="1:22" x14ac:dyDescent="0.2">
      <c r="A40" s="16"/>
      <c r="B40" s="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</row>
    <row r="41" spans="1:22" x14ac:dyDescent="0.2">
      <c r="A41" s="16"/>
      <c r="B41" s="45" t="s">
        <v>34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8"/>
    </row>
    <row r="42" spans="1:22" ht="36.75" customHeight="1" x14ac:dyDescent="0.2">
      <c r="A42" s="16"/>
      <c r="B42" s="50" t="s">
        <v>35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43"/>
      <c r="P42" s="44"/>
      <c r="Q42" s="46"/>
      <c r="R42" s="47"/>
      <c r="S42" s="48"/>
      <c r="T42" s="49"/>
      <c r="U42" s="42"/>
      <c r="V42" s="18"/>
    </row>
    <row r="43" spans="1:22" x14ac:dyDescent="0.2">
      <c r="A43" s="16"/>
      <c r="B43" s="3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8"/>
    </row>
    <row r="44" spans="1:22" x14ac:dyDescent="0.2">
      <c r="A44" s="16"/>
      <c r="B44" s="3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8"/>
    </row>
    <row r="45" spans="1:22" x14ac:dyDescent="0.2">
      <c r="A45" s="16"/>
      <c r="B45" s="3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8"/>
    </row>
    <row r="46" spans="1:22" x14ac:dyDescent="0.2">
      <c r="A46" s="16"/>
      <c r="B46" s="34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8"/>
    </row>
    <row r="47" spans="1:22" x14ac:dyDescent="0.2">
      <c r="A47" s="16"/>
      <c r="B47" s="34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8"/>
    </row>
    <row r="48" spans="1:22" x14ac:dyDescent="0.2">
      <c r="A48" s="16"/>
      <c r="B48" s="34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8"/>
    </row>
    <row r="49" spans="1:22" x14ac:dyDescent="0.2">
      <c r="A49" s="16"/>
      <c r="B49" s="3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8"/>
    </row>
    <row r="50" spans="1:22" x14ac:dyDescent="0.2">
      <c r="A50" s="16"/>
      <c r="B50" s="34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8"/>
    </row>
    <row r="51" spans="1:22" x14ac:dyDescent="0.2">
      <c r="A51" s="16"/>
      <c r="B51" s="34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8"/>
    </row>
    <row r="52" spans="1:22" x14ac:dyDescent="0.2">
      <c r="A52" s="16"/>
      <c r="B52" s="34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8"/>
    </row>
    <row r="53" spans="1:22" x14ac:dyDescent="0.2">
      <c r="A53" s="16"/>
      <c r="B53" s="3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8"/>
    </row>
    <row r="54" spans="1:22" x14ac:dyDescent="0.2">
      <c r="A54" s="16"/>
      <c r="B54" s="34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8"/>
    </row>
    <row r="55" spans="1:22" x14ac:dyDescent="0.2">
      <c r="A55" s="16"/>
      <c r="B55" s="34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8"/>
    </row>
    <row r="56" spans="1:22" x14ac:dyDescent="0.2">
      <c r="A56" s="16"/>
      <c r="B56" s="34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8"/>
    </row>
    <row r="57" spans="1:22" x14ac:dyDescent="0.2">
      <c r="A57" s="16"/>
      <c r="B57" s="3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8"/>
    </row>
    <row r="58" spans="1:22" x14ac:dyDescent="0.2">
      <c r="A58" s="16"/>
      <c r="B58" s="34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8"/>
    </row>
    <row r="59" spans="1:22" x14ac:dyDescent="0.2">
      <c r="A59" s="16"/>
      <c r="B59" s="34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8"/>
    </row>
    <row r="60" spans="1:22" x14ac:dyDescent="0.2">
      <c r="A60" s="16"/>
      <c r="B60" s="34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8"/>
    </row>
    <row r="61" spans="1:22" x14ac:dyDescent="0.2">
      <c r="A61" s="16"/>
      <c r="B61" s="34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8"/>
    </row>
    <row r="62" spans="1:22" x14ac:dyDescent="0.2">
      <c r="A62" s="16"/>
      <c r="B62" s="34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8"/>
    </row>
    <row r="63" spans="1:22" x14ac:dyDescent="0.2">
      <c r="A63" s="16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8"/>
    </row>
    <row r="64" spans="1:22" x14ac:dyDescent="0.2">
      <c r="A64" s="16"/>
      <c r="B64" s="34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8"/>
    </row>
    <row r="65" spans="1:22" x14ac:dyDescent="0.2">
      <c r="A65" s="16"/>
      <c r="B65" s="34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8"/>
    </row>
    <row r="66" spans="1:22" x14ac:dyDescent="0.2">
      <c r="A66" s="19"/>
      <c r="B66" s="38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1"/>
    </row>
  </sheetData>
  <mergeCells count="1">
    <mergeCell ref="B42:N42"/>
  </mergeCells>
  <phoneticPr fontId="0" type="noConversion"/>
  <printOptions horizontalCentered="1"/>
  <pageMargins left="0.25" right="0.25" top="0.5" bottom="0.5" header="0" footer="0.22"/>
  <pageSetup scale="72" orientation="portrait" r:id="rId1"/>
  <headerFooter scaleWithDoc="0">
    <oddFooter>&amp;LUMSL Fact Book&amp;C&amp;A&amp;RLast Updated FY2019</oddFooter>
  </headerFooter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operating_expenses</vt:lpstr>
      <vt:lpstr>operating_expenses!Print_Area</vt:lpstr>
    </vt:vector>
  </TitlesOfParts>
  <Company>UM-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</dc:creator>
  <cp:lastModifiedBy>Thaxton, Mary</cp:lastModifiedBy>
  <cp:lastPrinted>2019-12-19T22:25:28Z</cp:lastPrinted>
  <dcterms:created xsi:type="dcterms:W3CDTF">2003-02-27T20:57:00Z</dcterms:created>
  <dcterms:modified xsi:type="dcterms:W3CDTF">2019-12-19T22:25:42Z</dcterms:modified>
</cp:coreProperties>
</file>